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айт\Статьи\Страница работа\"/>
    </mc:Choice>
  </mc:AlternateContent>
  <xr:revisionPtr revIDLastSave="0" documentId="8_{31CE60A7-FA82-4A4B-8CF9-D690D9D9F1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каз" sheetId="2" r:id="rId1"/>
  </sheets>
  <definedNames>
    <definedName name="_xlnm.Print_Area" localSheetId="0">Заказ!$A$1:$N$52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" i="2" l="1"/>
  <c r="O39" i="2" l="1"/>
  <c r="P39" i="2"/>
  <c r="Q39" i="2"/>
  <c r="R39" i="2"/>
  <c r="S39" i="2"/>
  <c r="T39" i="2"/>
  <c r="O35" i="2"/>
  <c r="P35" i="2"/>
  <c r="Q35" i="2"/>
  <c r="R35" i="2"/>
  <c r="S35" i="2"/>
  <c r="T35" i="2"/>
  <c r="O36" i="2"/>
  <c r="P36" i="2"/>
  <c r="Q36" i="2"/>
  <c r="R36" i="2"/>
  <c r="S36" i="2"/>
  <c r="T36" i="2"/>
  <c r="O37" i="2"/>
  <c r="P37" i="2"/>
  <c r="Q37" i="2"/>
  <c r="R37" i="2"/>
  <c r="S37" i="2"/>
  <c r="T37" i="2"/>
  <c r="O38" i="2"/>
  <c r="P38" i="2"/>
  <c r="Q38" i="2"/>
  <c r="R38" i="2"/>
  <c r="S38" i="2"/>
  <c r="T38" i="2"/>
  <c r="T26" i="2" l="1"/>
  <c r="T27" i="2"/>
  <c r="T28" i="2"/>
  <c r="T29" i="2"/>
  <c r="T30" i="2"/>
  <c r="T31" i="2"/>
  <c r="T32" i="2"/>
  <c r="T33" i="2"/>
  <c r="T34" i="2"/>
  <c r="S26" i="2"/>
  <c r="S27" i="2"/>
  <c r="S28" i="2"/>
  <c r="S29" i="2"/>
  <c r="S30" i="2"/>
  <c r="S31" i="2"/>
  <c r="S32" i="2"/>
  <c r="S33" i="2"/>
  <c r="S34" i="2"/>
  <c r="R26" i="2"/>
  <c r="R27" i="2"/>
  <c r="R28" i="2"/>
  <c r="R29" i="2"/>
  <c r="R30" i="2"/>
  <c r="R31" i="2"/>
  <c r="R32" i="2"/>
  <c r="R33" i="2"/>
  <c r="R34" i="2"/>
  <c r="Q26" i="2"/>
  <c r="Q27" i="2"/>
  <c r="Q28" i="2"/>
  <c r="Q29" i="2"/>
  <c r="Q30" i="2"/>
  <c r="Q31" i="2"/>
  <c r="Q32" i="2"/>
  <c r="Q33" i="2"/>
  <c r="Q34" i="2"/>
  <c r="P26" i="2"/>
  <c r="P27" i="2"/>
  <c r="P28" i="2"/>
  <c r="P29" i="2"/>
  <c r="P30" i="2"/>
  <c r="P31" i="2"/>
  <c r="P32" i="2"/>
  <c r="P33" i="2"/>
  <c r="P34" i="2"/>
  <c r="L44" i="2"/>
  <c r="L45" i="2"/>
  <c r="L46" i="2"/>
  <c r="K44" i="2"/>
  <c r="K45" i="2"/>
  <c r="K46" i="2"/>
  <c r="K43" i="2"/>
  <c r="K42" i="2"/>
  <c r="Q40" i="2" l="1"/>
  <c r="F44" i="2" s="1"/>
  <c r="R40" i="2"/>
  <c r="F45" i="2" s="1"/>
  <c r="T40" i="2"/>
  <c r="F47" i="2" s="1"/>
  <c r="O34" i="2"/>
  <c r="O33" i="2"/>
  <c r="O32" i="2"/>
  <c r="O31" i="2"/>
  <c r="O30" i="2"/>
  <c r="O29" i="2"/>
  <c r="O28" i="2"/>
  <c r="O27" i="2"/>
  <c r="O26" i="2"/>
  <c r="L43" i="2"/>
  <c r="L42" i="2"/>
  <c r="E42" i="2"/>
  <c r="B42" i="2"/>
  <c r="P40" i="2" l="1"/>
  <c r="F43" i="2" s="1"/>
  <c r="S40" i="2"/>
  <c r="F46" i="2" s="1"/>
  <c r="O40" i="2"/>
  <c r="F42" i="2" s="1"/>
</calcChain>
</file>

<file path=xl/sharedStrings.xml><?xml version="1.0" encoding="utf-8"?>
<sst xmlns="http://schemas.openxmlformats.org/spreadsheetml/2006/main" count="128" uniqueCount="70">
  <si>
    <t>Заказчик:</t>
  </si>
  <si>
    <t>адрес, телефон/факс, e-mail</t>
  </si>
  <si>
    <t>№п/п</t>
  </si>
  <si>
    <t>ширина,мм (размер поперек текстуры)</t>
  </si>
  <si>
    <t>длина, мм (размер вдоль текстуры)</t>
  </si>
  <si>
    <t>ФИО, наименование организации</t>
  </si>
  <si>
    <t>кол-во деталей, шт.</t>
  </si>
  <si>
    <t xml:space="preserve">заказчик:  </t>
  </si>
  <si>
    <t xml:space="preserve">менеджер:  </t>
  </si>
  <si>
    <t>обработка                                                                (обозначение эскиза, наименование дополнительных операций и пр.)</t>
  </si>
  <si>
    <t>*Размеры деталей в таблице указываются без учета толщины кромки (чистовые)</t>
  </si>
  <si>
    <t>Кромка  м\п 1,0</t>
  </si>
  <si>
    <t>Кромка  м\п 0,4</t>
  </si>
  <si>
    <t>Материал м2</t>
  </si>
  <si>
    <t>м</t>
  </si>
  <si>
    <t>ИТОГО:</t>
  </si>
  <si>
    <t>Мебельная фабрика "Редина"</t>
  </si>
  <si>
    <t>1</t>
  </si>
  <si>
    <t>2</t>
  </si>
  <si>
    <t>(указывается тип материала: ЛДСП: ЧФМК, Кроношпан, Эггер, СФЗ; МДФ, ХДФ, ДВП, толщина)</t>
  </si>
  <si>
    <t>подпись</t>
  </si>
  <si>
    <t>расшифровка</t>
  </si>
  <si>
    <t>ЗАКАЗ НА ИЗГОТОВЛЕНИЕ МЕБЕЛЬНЫХ ДЕТАЛЕЙ  №</t>
  </si>
  <si>
    <t>Тип материала</t>
  </si>
  <si>
    <t>Толщина</t>
  </si>
  <si>
    <t>Декор</t>
  </si>
  <si>
    <t>для каждого материала заполняется ОТДЕЛЬНЫЙ БЛАНК!</t>
  </si>
  <si>
    <t>Материал:</t>
  </si>
  <si>
    <t>Толщина:</t>
  </si>
  <si>
    <r>
      <t>м</t>
    </r>
    <r>
      <rPr>
        <sz val="12"/>
        <color indexed="8"/>
        <rFont val="Calibri"/>
        <family val="2"/>
        <charset val="204"/>
      </rPr>
      <t>²</t>
    </r>
  </si>
  <si>
    <t>Ед. изм.</t>
  </si>
  <si>
    <t>Кол-во</t>
  </si>
  <si>
    <t>___________________ данные проверены и верны, с условиями согласен</t>
  </si>
  <si>
    <t>___________________ заказ проверен и согласован с заказчиком</t>
  </si>
  <si>
    <t>Дата исполнения заказа:</t>
  </si>
  <si>
    <t>Доставка</t>
  </si>
  <si>
    <t>Упаковка</t>
  </si>
  <si>
    <t>Паз, шт.</t>
  </si>
  <si>
    <t>по ширине</t>
  </si>
  <si>
    <t>по       длине</t>
  </si>
  <si>
    <t>Пазы</t>
  </si>
  <si>
    <t xml:space="preserve"> Длина</t>
  </si>
  <si>
    <t xml:space="preserve"> Ширина</t>
  </si>
  <si>
    <t>Кромка 2,0 мм (пвх)</t>
  </si>
  <si>
    <t>Кромка 1,0 мм (пвх)</t>
  </si>
  <si>
    <t>Указывать</t>
  </si>
  <si>
    <t>2*35</t>
  </si>
  <si>
    <t>(указывается ширина и декор кромок)</t>
  </si>
  <si>
    <t xml:space="preserve">Кромка 2,0*19 мм (пвх) </t>
  </si>
  <si>
    <t xml:space="preserve">Кромка 2,0*35 мм (пвх) </t>
  </si>
  <si>
    <t xml:space="preserve">Кромка 1,0*19 мм (пвх) </t>
  </si>
  <si>
    <t>Паз</t>
  </si>
  <si>
    <t>Кромка  м\п 0,5</t>
  </si>
  <si>
    <t>Кромка  м\п 0,6</t>
  </si>
  <si>
    <t>г.Краснодар, ул.Обрывная129Тел: (861)235-85-87;  8(918)990-89-54;  8 (918) 021-38-26</t>
  </si>
  <si>
    <t>Кромка 0,4 мм (пвх)</t>
  </si>
  <si>
    <t>Дата заказа:</t>
  </si>
  <si>
    <t>Номер заказа</t>
  </si>
  <si>
    <t>Самовывоз</t>
  </si>
  <si>
    <t xml:space="preserve">Кромка 0,4*19 мм (пвх) </t>
  </si>
  <si>
    <t>Адрес:</t>
  </si>
  <si>
    <t>Райков Денис Викторович</t>
  </si>
  <si>
    <t>г. Белореченсск, Прохладная, 2Г,  raikov.69@mail.ru  (918) 678-11-65</t>
  </si>
  <si>
    <t>нет</t>
  </si>
  <si>
    <t>да</t>
  </si>
  <si>
    <t>ЛДСП</t>
  </si>
  <si>
    <t>-</t>
  </si>
  <si>
    <t>ДУБ ШАМОНИ СВЕТЛЫЙ</t>
  </si>
  <si>
    <t xml:space="preserve"> </t>
  </si>
  <si>
    <t>на раскрое можно вращать все детали (направление структуры не важно - это полки)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</si>
</sst>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indexed="8"/>
      <name val="Baskerville Old Face"/>
      <family val="1"/>
    </font>
    <font>
      <sz val="12"/>
      <color indexed="8"/>
      <name val="Baskerville Old Face"/>
      <family val="1"/>
    </font>
    <font>
      <b/>
      <sz val="10"/>
      <color indexed="8"/>
      <name val="Baskerville Old Face"/>
      <family val="1"/>
    </font>
    <font>
      <sz val="9"/>
      <color indexed="8"/>
      <name val="Baskerville Old Face"/>
      <family val="1"/>
    </font>
    <font>
      <i/>
      <sz val="10"/>
      <color indexed="8"/>
      <name val="Baskerville Old Face"/>
      <family val="1"/>
    </font>
    <font>
      <sz val="8"/>
      <color indexed="8"/>
      <name val="Baskerville Old Face"/>
      <family val="1"/>
    </font>
    <font>
      <b/>
      <i/>
      <sz val="8"/>
      <color indexed="59"/>
      <name val="Times New Roman"/>
      <family val="1"/>
      <charset val="204"/>
    </font>
    <font>
      <sz val="16"/>
      <color indexed="8"/>
      <name val="Baskerville Old Face"/>
      <family val="1"/>
    </font>
    <font>
      <sz val="14"/>
      <color indexed="8"/>
      <name val="Baskerville Old Face"/>
      <family val="1"/>
    </font>
    <font>
      <b/>
      <sz val="12"/>
      <color indexed="8"/>
      <name val="Baskerville Old Face"/>
      <family val="1"/>
    </font>
    <font>
      <b/>
      <sz val="14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vertAlign val="superscript"/>
      <sz val="11"/>
      <color indexed="8"/>
      <name val="Baskerville Old Face"/>
      <family val="1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Baskerville Old Face"/>
      <family val="1"/>
    </font>
    <font>
      <b/>
      <sz val="12"/>
      <color indexed="8"/>
      <name val="Baskerville Old Face"/>
      <family val="1"/>
    </font>
    <font>
      <b/>
      <i/>
      <sz val="10"/>
      <color indexed="59"/>
      <name val="Times New Roman"/>
      <family val="1"/>
      <charset val="204"/>
    </font>
    <font>
      <i/>
      <sz val="11"/>
      <color indexed="8"/>
      <name val="Baskerville Old Face"/>
      <family val="1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8BE1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EFED3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0" fontId="3" fillId="0" borderId="0" xfId="0" applyFont="1" applyAlignment="1"/>
    <xf numFmtId="0" fontId="5" fillId="0" borderId="0" xfId="0" applyFont="1" applyAlignment="1">
      <alignment horizontal="left" indent="15"/>
    </xf>
    <xf numFmtId="0" fontId="1" fillId="0" borderId="0" xfId="0" applyFont="1" applyBorder="1" applyAlignment="1">
      <alignment horizontal="right"/>
    </xf>
    <xf numFmtId="0" fontId="7" fillId="0" borderId="0" xfId="0" applyFont="1"/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5" fillId="0" borderId="0" xfId="0" applyFont="1" applyAlignment="1">
      <alignment horizontal="left" vertical="center" indent="15"/>
    </xf>
    <xf numFmtId="0" fontId="1" fillId="0" borderId="0" xfId="0" applyFont="1" applyFill="1"/>
    <xf numFmtId="0" fontId="1" fillId="2" borderId="0" xfId="0" applyFont="1" applyFill="1" applyBorder="1" applyAlignment="1">
      <alignment horizontal="center" wrapText="1"/>
    </xf>
    <xf numFmtId="165" fontId="1" fillId="2" borderId="0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 wrapText="1"/>
    </xf>
    <xf numFmtId="2" fontId="1" fillId="3" borderId="0" xfId="0" applyNumberFormat="1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 wrapText="1"/>
    </xf>
    <xf numFmtId="2" fontId="1" fillId="4" borderId="0" xfId="0" applyNumberFormat="1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 wrapText="1"/>
    </xf>
    <xf numFmtId="2" fontId="1" fillId="5" borderId="0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2" fontId="1" fillId="3" borderId="3" xfId="0" applyNumberFormat="1" applyFont="1" applyFill="1" applyBorder="1" applyAlignment="1">
      <alignment horizontal="center"/>
    </xf>
    <xf numFmtId="2" fontId="1" fillId="5" borderId="3" xfId="0" applyNumberFormat="1" applyFont="1" applyFill="1" applyBorder="1" applyAlignment="1">
      <alignment horizontal="center"/>
    </xf>
    <xf numFmtId="2" fontId="1" fillId="4" borderId="3" xfId="0" applyNumberFormat="1" applyFont="1" applyFill="1" applyBorder="1" applyAlignment="1">
      <alignment horizontal="center"/>
    </xf>
    <xf numFmtId="0" fontId="10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/>
    <xf numFmtId="0" fontId="13" fillId="0" borderId="0" xfId="0" applyFont="1" applyAlignment="1">
      <alignment horizontal="center" vertical="top"/>
    </xf>
    <xf numFmtId="0" fontId="14" fillId="0" borderId="0" xfId="0" applyFont="1"/>
    <xf numFmtId="0" fontId="15" fillId="0" borderId="0" xfId="0" applyFont="1"/>
    <xf numFmtId="0" fontId="16" fillId="0" borderId="0" xfId="0" applyFont="1" applyAlignment="1"/>
    <xf numFmtId="0" fontId="17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/>
    <xf numFmtId="49" fontId="1" fillId="0" borderId="0" xfId="0" applyNumberFormat="1" applyFont="1" applyBorder="1" applyAlignment="1">
      <alignment horizontal="center"/>
    </xf>
    <xf numFmtId="49" fontId="1" fillId="0" borderId="47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 wrapText="1"/>
    </xf>
    <xf numFmtId="2" fontId="1" fillId="6" borderId="0" xfId="0" applyNumberFormat="1" applyFont="1" applyFill="1" applyBorder="1" applyAlignment="1">
      <alignment horizontal="center"/>
    </xf>
    <xf numFmtId="2" fontId="1" fillId="6" borderId="3" xfId="0" applyNumberFormat="1" applyFont="1" applyFill="1" applyBorder="1" applyAlignment="1">
      <alignment horizontal="center"/>
    </xf>
    <xf numFmtId="0" fontId="1" fillId="7" borderId="0" xfId="0" applyFont="1" applyFill="1" applyBorder="1" applyAlignment="1">
      <alignment horizontal="center" wrapText="1"/>
    </xf>
    <xf numFmtId="2" fontId="1" fillId="7" borderId="0" xfId="0" applyNumberFormat="1" applyFont="1" applyFill="1" applyBorder="1" applyAlignment="1">
      <alignment horizontal="center"/>
    </xf>
    <xf numFmtId="2" fontId="1" fillId="7" borderId="3" xfId="0" applyNumberFormat="1" applyFont="1" applyFill="1" applyBorder="1" applyAlignment="1">
      <alignment horizontal="center"/>
    </xf>
    <xf numFmtId="164" fontId="6" fillId="8" borderId="27" xfId="0" applyNumberFormat="1" applyFont="1" applyFill="1" applyBorder="1" applyAlignment="1">
      <alignment horizontal="center" vertical="center"/>
    </xf>
    <xf numFmtId="164" fontId="2" fillId="8" borderId="21" xfId="0" applyNumberFormat="1" applyFont="1" applyFill="1" applyBorder="1" applyAlignment="1">
      <alignment horizontal="center" vertical="center"/>
    </xf>
    <xf numFmtId="0" fontId="1" fillId="8" borderId="21" xfId="0" applyFont="1" applyFill="1" applyBorder="1" applyAlignment="1">
      <alignment vertical="center"/>
    </xf>
    <xf numFmtId="0" fontId="1" fillId="8" borderId="22" xfId="0" applyFont="1" applyFill="1" applyBorder="1" applyAlignment="1">
      <alignment vertical="center"/>
    </xf>
    <xf numFmtId="0" fontId="1" fillId="8" borderId="2" xfId="0" applyFont="1" applyFill="1" applyBorder="1" applyAlignment="1">
      <alignment vertical="center"/>
    </xf>
    <xf numFmtId="164" fontId="2" fillId="8" borderId="3" xfId="0" applyNumberFormat="1" applyFont="1" applyFill="1" applyBorder="1" applyAlignment="1">
      <alignment horizontal="center" vertical="center"/>
    </xf>
    <xf numFmtId="2" fontId="1" fillId="8" borderId="9" xfId="0" applyNumberFormat="1" applyFont="1" applyFill="1" applyBorder="1" applyAlignment="1">
      <alignment vertical="center"/>
    </xf>
    <xf numFmtId="0" fontId="1" fillId="8" borderId="10" xfId="0" applyFont="1" applyFill="1" applyBorder="1" applyAlignment="1">
      <alignment vertical="center"/>
    </xf>
    <xf numFmtId="2" fontId="1" fillId="8" borderId="21" xfId="0" applyNumberFormat="1" applyFont="1" applyFill="1" applyBorder="1" applyAlignment="1">
      <alignment vertical="center"/>
    </xf>
    <xf numFmtId="164" fontId="2" fillId="8" borderId="8" xfId="0" applyNumberFormat="1" applyFont="1" applyFill="1" applyBorder="1" applyAlignment="1">
      <alignment horizontal="center" vertical="center"/>
    </xf>
    <xf numFmtId="0" fontId="20" fillId="0" borderId="0" xfId="0" applyFont="1"/>
    <xf numFmtId="0" fontId="2" fillId="9" borderId="3" xfId="0" applyNumberFormat="1" applyFont="1" applyFill="1" applyBorder="1" applyAlignment="1">
      <alignment horizontal="center" vertical="center"/>
    </xf>
    <xf numFmtId="1" fontId="19" fillId="8" borderId="3" xfId="0" applyNumberFormat="1" applyFont="1" applyFill="1" applyBorder="1" applyAlignment="1">
      <alignment horizontal="center" vertical="center"/>
    </xf>
    <xf numFmtId="164" fontId="6" fillId="8" borderId="18" xfId="0" applyNumberFormat="1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8" fillId="10" borderId="3" xfId="0" applyFont="1" applyFill="1" applyBorder="1" applyAlignment="1">
      <alignment horizontal="center" vertical="center"/>
    </xf>
    <xf numFmtId="0" fontId="23" fillId="10" borderId="3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164" fontId="23" fillId="2" borderId="3" xfId="0" applyNumberFormat="1" applyFont="1" applyFill="1" applyBorder="1" applyAlignment="1">
      <alignment horizontal="center" vertical="center"/>
    </xf>
    <xf numFmtId="0" fontId="23" fillId="2" borderId="3" xfId="0" applyNumberFormat="1" applyFont="1" applyFill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top"/>
    </xf>
    <xf numFmtId="2" fontId="19" fillId="8" borderId="21" xfId="0" applyNumberFormat="1" applyFont="1" applyFill="1" applyBorder="1" applyAlignment="1">
      <alignment horizontal="center" vertical="center"/>
    </xf>
    <xf numFmtId="2" fontId="19" fillId="8" borderId="22" xfId="0" applyNumberFormat="1" applyFont="1" applyFill="1" applyBorder="1" applyAlignment="1">
      <alignment horizontal="center" vertical="center"/>
    </xf>
    <xf numFmtId="0" fontId="1" fillId="8" borderId="33" xfId="0" applyFont="1" applyFill="1" applyBorder="1" applyAlignment="1">
      <alignment horizontal="center" vertical="center"/>
    </xf>
    <xf numFmtId="0" fontId="1" fillId="8" borderId="31" xfId="0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1" fillId="8" borderId="3" xfId="0" applyNumberFormat="1" applyFont="1" applyFill="1" applyBorder="1" applyAlignment="1">
      <alignment horizontal="center" vertical="center"/>
    </xf>
    <xf numFmtId="0" fontId="1" fillId="8" borderId="29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/>
    <xf numFmtId="49" fontId="1" fillId="0" borderId="0" xfId="0" applyNumberFormat="1" applyFont="1" applyBorder="1" applyAlignment="1">
      <alignment horizontal="center"/>
    </xf>
    <xf numFmtId="0" fontId="6" fillId="0" borderId="49" xfId="0" applyFont="1" applyFill="1" applyBorder="1" applyAlignment="1">
      <alignment horizontal="center" vertical="center" wrapText="1"/>
    </xf>
    <xf numFmtId="0" fontId="6" fillId="0" borderId="50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14" fontId="18" fillId="10" borderId="54" xfId="0" applyNumberFormat="1" applyFont="1" applyFill="1" applyBorder="1" applyAlignment="1">
      <alignment horizontal="center"/>
    </xf>
    <xf numFmtId="0" fontId="18" fillId="10" borderId="56" xfId="0" applyFont="1" applyFill="1" applyBorder="1" applyAlignment="1">
      <alignment horizontal="center"/>
    </xf>
    <xf numFmtId="0" fontId="18" fillId="10" borderId="55" xfId="0" applyFont="1" applyFill="1" applyBorder="1" applyAlignment="1">
      <alignment horizontal="center"/>
    </xf>
    <xf numFmtId="0" fontId="21" fillId="0" borderId="48" xfId="0" applyFont="1" applyBorder="1" applyAlignment="1">
      <alignment horizontal="center"/>
    </xf>
    <xf numFmtId="0" fontId="17" fillId="8" borderId="52" xfId="0" applyFont="1" applyFill="1" applyBorder="1" applyAlignment="1">
      <alignment horizontal="right" vertical="center"/>
    </xf>
    <xf numFmtId="0" fontId="17" fillId="8" borderId="53" xfId="0" applyFont="1" applyFill="1" applyBorder="1" applyAlignment="1">
      <alignment horizontal="right" vertical="center"/>
    </xf>
    <xf numFmtId="0" fontId="18" fillId="0" borderId="54" xfId="0" applyFont="1" applyBorder="1" applyAlignment="1">
      <alignment horizontal="center" vertical="center"/>
    </xf>
    <xf numFmtId="0" fontId="18" fillId="0" borderId="55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8" borderId="0" xfId="0" applyFont="1" applyFill="1" applyBorder="1" applyAlignment="1">
      <alignment horizontal="center" vertical="center"/>
    </xf>
    <xf numFmtId="0" fontId="14" fillId="8" borderId="20" xfId="0" applyFont="1" applyFill="1" applyBorder="1" applyAlignment="1">
      <alignment horizontal="center" vertical="center"/>
    </xf>
    <xf numFmtId="0" fontId="14" fillId="8" borderId="0" xfId="0" applyFont="1" applyFill="1" applyBorder="1" applyAlignment="1">
      <alignment horizontal="right"/>
    </xf>
    <xf numFmtId="14" fontId="18" fillId="0" borderId="54" xfId="0" applyNumberFormat="1" applyFont="1" applyBorder="1" applyAlignment="1">
      <alignment horizontal="center"/>
    </xf>
    <xf numFmtId="0" fontId="18" fillId="0" borderId="55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4" fillId="8" borderId="19" xfId="0" applyFont="1" applyFill="1" applyBorder="1" applyAlignment="1">
      <alignment horizontal="center"/>
    </xf>
    <xf numFmtId="0" fontId="14" fillId="8" borderId="20" xfId="0" applyFont="1" applyFill="1" applyBorder="1" applyAlignment="1">
      <alignment horizontal="center"/>
    </xf>
    <xf numFmtId="49" fontId="23" fillId="10" borderId="2" xfId="0" applyNumberFormat="1" applyFont="1" applyFill="1" applyBorder="1" applyAlignment="1">
      <alignment horizontal="center"/>
    </xf>
    <xf numFmtId="49" fontId="23" fillId="10" borderId="22" xfId="0" applyNumberFormat="1" applyFont="1" applyFill="1" applyBorder="1" applyAlignment="1">
      <alignment horizontal="center"/>
    </xf>
    <xf numFmtId="0" fontId="18" fillId="10" borderId="21" xfId="0" applyFont="1" applyFill="1" applyBorder="1" applyAlignment="1">
      <alignment horizontal="left"/>
    </xf>
    <xf numFmtId="0" fontId="18" fillId="10" borderId="2" xfId="0" applyFont="1" applyFill="1" applyBorder="1" applyAlignment="1">
      <alignment horizontal="left"/>
    </xf>
    <xf numFmtId="0" fontId="18" fillId="10" borderId="22" xfId="0" applyFont="1" applyFill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4" fillId="8" borderId="48" xfId="0" applyFont="1" applyFill="1" applyBorder="1" applyAlignment="1">
      <alignment horizontal="right"/>
    </xf>
    <xf numFmtId="0" fontId="14" fillId="8" borderId="53" xfId="0" applyFont="1" applyFill="1" applyBorder="1" applyAlignment="1">
      <alignment horizontal="right"/>
    </xf>
    <xf numFmtId="0" fontId="14" fillId="8" borderId="20" xfId="0" applyFont="1" applyFill="1" applyBorder="1" applyAlignment="1">
      <alignment horizontal="right"/>
    </xf>
    <xf numFmtId="0" fontId="9" fillId="0" borderId="43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7" fillId="8" borderId="9" xfId="0" applyFont="1" applyFill="1" applyBorder="1" applyAlignment="1">
      <alignment horizontal="right" vertical="center"/>
    </xf>
    <xf numFmtId="0" fontId="17" fillId="8" borderId="10" xfId="0" applyFont="1" applyFill="1" applyBorder="1" applyAlignment="1">
      <alignment horizontal="right" vertical="center"/>
    </xf>
    <xf numFmtId="0" fontId="14" fillId="0" borderId="4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41" xfId="0" applyFont="1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2" fillId="8" borderId="30" xfId="0" applyFont="1" applyFill="1" applyBorder="1" applyAlignment="1">
      <alignment horizontal="left" vertical="center"/>
    </xf>
    <xf numFmtId="0" fontId="2" fillId="8" borderId="31" xfId="0" applyFont="1" applyFill="1" applyBorder="1" applyAlignment="1">
      <alignment horizontal="left" vertical="center"/>
    </xf>
    <xf numFmtId="0" fontId="2" fillId="8" borderId="32" xfId="0" applyFont="1" applyFill="1" applyBorder="1" applyAlignment="1">
      <alignment horizontal="left" vertical="center"/>
    </xf>
    <xf numFmtId="0" fontId="6" fillId="0" borderId="34" xfId="0" applyFont="1" applyFill="1" applyBorder="1" applyAlignment="1">
      <alignment horizontal="center" vertical="center" wrapText="1"/>
    </xf>
    <xf numFmtId="0" fontId="6" fillId="0" borderId="35" xfId="0" applyFont="1" applyFill="1" applyBorder="1" applyAlignment="1">
      <alignment horizontal="center" vertical="center" wrapText="1"/>
    </xf>
    <xf numFmtId="0" fontId="6" fillId="0" borderId="36" xfId="0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right"/>
    </xf>
    <xf numFmtId="0" fontId="14" fillId="8" borderId="10" xfId="0" applyFont="1" applyFill="1" applyBorder="1" applyAlignment="1">
      <alignment horizontal="right"/>
    </xf>
    <xf numFmtId="0" fontId="6" fillId="0" borderId="51" xfId="0" applyFont="1" applyFill="1" applyBorder="1" applyAlignment="1">
      <alignment horizontal="center" vertical="center" wrapText="1"/>
    </xf>
    <xf numFmtId="0" fontId="6" fillId="0" borderId="47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44" xfId="0" applyFont="1" applyFill="1" applyBorder="1" applyAlignment="1">
      <alignment horizontal="center" vertical="center" wrapText="1"/>
    </xf>
    <xf numFmtId="0" fontId="9" fillId="0" borderId="42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2" fillId="8" borderId="23" xfId="0" applyFont="1" applyFill="1" applyBorder="1" applyAlignment="1">
      <alignment horizontal="left" vertical="center"/>
    </xf>
    <xf numFmtId="0" fontId="2" fillId="8" borderId="2" xfId="0" applyFont="1" applyFill="1" applyBorder="1" applyAlignment="1">
      <alignment horizontal="left" vertical="center"/>
    </xf>
    <xf numFmtId="0" fontId="2" fillId="8" borderId="22" xfId="0" applyFont="1" applyFill="1" applyBorder="1" applyAlignment="1">
      <alignment horizontal="left" vertical="center"/>
    </xf>
    <xf numFmtId="0" fontId="6" fillId="0" borderId="24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14" fillId="8" borderId="52" xfId="0" applyFont="1" applyFill="1" applyBorder="1" applyAlignment="1">
      <alignment horizontal="center" vertical="center"/>
    </xf>
    <xf numFmtId="0" fontId="14" fillId="8" borderId="53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6" fillId="0" borderId="37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>
      <alignment horizontal="center" vertical="center" wrapText="1"/>
    </xf>
    <xf numFmtId="0" fontId="14" fillId="8" borderId="19" xfId="0" applyFont="1" applyFill="1" applyBorder="1" applyAlignment="1">
      <alignment horizontal="center" vertical="center"/>
    </xf>
    <xf numFmtId="0" fontId="14" fillId="8" borderId="9" xfId="0" applyFont="1" applyFill="1" applyBorder="1" applyAlignment="1">
      <alignment horizontal="center" vertical="center"/>
    </xf>
    <xf numFmtId="0" fontId="14" fillId="8" borderId="10" xfId="0" applyFont="1" applyFill="1" applyBorder="1" applyAlignment="1">
      <alignment horizontal="center" vertical="center"/>
    </xf>
    <xf numFmtId="0" fontId="9" fillId="0" borderId="40" xfId="0" applyFont="1" applyFill="1" applyBorder="1" applyAlignment="1">
      <alignment vertical="center" wrapText="1"/>
    </xf>
    <xf numFmtId="0" fontId="9" fillId="0" borderId="7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7" fillId="8" borderId="19" xfId="0" applyFont="1" applyFill="1" applyBorder="1" applyAlignment="1">
      <alignment horizontal="right" vertical="center"/>
    </xf>
    <xf numFmtId="0" fontId="17" fillId="8" borderId="20" xfId="0" applyFont="1" applyFill="1" applyBorder="1" applyAlignment="1">
      <alignment horizontal="right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45" xfId="0" applyFont="1" applyFill="1" applyBorder="1" applyAlignment="1">
      <alignment horizontal="center" vertical="center" wrapText="1"/>
    </xf>
    <xf numFmtId="0" fontId="6" fillId="0" borderId="42" xfId="0" applyFont="1" applyFill="1" applyBorder="1" applyAlignment="1">
      <alignment horizontal="center" vertical="center" wrapText="1"/>
    </xf>
    <xf numFmtId="0" fontId="6" fillId="0" borderId="46" xfId="0" applyFont="1" applyFill="1" applyBorder="1" applyAlignment="1">
      <alignment horizontal="center" vertical="center" wrapText="1"/>
    </xf>
    <xf numFmtId="0" fontId="1" fillId="8" borderId="40" xfId="0" applyFont="1" applyFill="1" applyBorder="1" applyAlignment="1">
      <alignment horizontal="center" vertical="center"/>
    </xf>
    <xf numFmtId="0" fontId="1" fillId="8" borderId="7" xfId="0" applyFont="1" applyFill="1" applyBorder="1" applyAlignment="1">
      <alignment horizontal="center" vertical="center"/>
    </xf>
    <xf numFmtId="0" fontId="1" fillId="8" borderId="17" xfId="0" applyFont="1" applyFill="1" applyBorder="1" applyAlignment="1">
      <alignment horizontal="center" vertical="center"/>
    </xf>
    <xf numFmtId="0" fontId="1" fillId="8" borderId="28" xfId="0" applyFont="1" applyFill="1" applyBorder="1" applyAlignment="1">
      <alignment horizontal="center" vertical="center"/>
    </xf>
    <xf numFmtId="0" fontId="2" fillId="8" borderId="16" xfId="0" applyFont="1" applyFill="1" applyBorder="1" applyAlignment="1">
      <alignment horizontal="center"/>
    </xf>
    <xf numFmtId="0" fontId="2" fillId="8" borderId="17" xfId="0" applyFont="1" applyFill="1" applyBorder="1" applyAlignment="1">
      <alignment horizontal="center"/>
    </xf>
    <xf numFmtId="0" fontId="2" fillId="8" borderId="18" xfId="0" applyFont="1" applyFill="1" applyBorder="1" applyAlignment="1">
      <alignment horizontal="center"/>
    </xf>
    <xf numFmtId="164" fontId="2" fillId="8" borderId="27" xfId="0" applyNumberFormat="1" applyFont="1" applyFill="1" applyBorder="1" applyAlignment="1">
      <alignment horizontal="center" vertical="center"/>
    </xf>
    <xf numFmtId="164" fontId="2" fillId="8" borderId="18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EFE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9"/>
  <sheetViews>
    <sheetView tabSelected="1" view="pageBreakPreview" zoomScaleNormal="85" zoomScaleSheetLayoutView="100" workbookViewId="0">
      <selection activeCell="J20" sqref="J20:N20"/>
    </sheetView>
  </sheetViews>
  <sheetFormatPr defaultRowHeight="15" x14ac:dyDescent="0.25"/>
  <cols>
    <col min="1" max="1" width="2.28515625" style="1" customWidth="1"/>
    <col min="2" max="2" width="5.140625" style="1" customWidth="1"/>
    <col min="3" max="4" width="14.140625" style="1" customWidth="1"/>
    <col min="5" max="5" width="7.28515625" style="1" customWidth="1"/>
    <col min="6" max="9" width="5.85546875" style="1" customWidth="1"/>
    <col min="10" max="11" width="7.28515625" style="1" customWidth="1"/>
    <col min="12" max="12" width="3.7109375" style="1" customWidth="1"/>
    <col min="13" max="13" width="8" style="1" customWidth="1"/>
    <col min="14" max="14" width="16.5703125" style="1" customWidth="1"/>
    <col min="15" max="15" width="10.85546875" style="1" hidden="1" customWidth="1"/>
    <col min="16" max="19" width="9.28515625" style="1" hidden="1" customWidth="1"/>
    <col min="20" max="20" width="11.7109375" style="1" hidden="1" customWidth="1"/>
    <col min="21" max="16384" width="9.140625" style="1"/>
  </cols>
  <sheetData>
    <row r="1" spans="1:20" ht="3" customHeight="1" x14ac:dyDescent="0.25">
      <c r="A1" s="36"/>
      <c r="B1" s="36"/>
      <c r="C1" s="36"/>
      <c r="D1" s="36"/>
      <c r="E1" s="36"/>
      <c r="F1" s="36"/>
    </row>
    <row r="2" spans="1:20" ht="18.75" x14ac:dyDescent="0.3">
      <c r="A2" s="36"/>
      <c r="B2" s="36"/>
      <c r="C2" s="37" t="s">
        <v>16</v>
      </c>
      <c r="D2" s="36"/>
      <c r="E2" s="36"/>
      <c r="F2" s="36"/>
    </row>
    <row r="3" spans="1:20" x14ac:dyDescent="0.25">
      <c r="A3" s="36"/>
      <c r="B3" s="38"/>
      <c r="C3" s="61" t="s">
        <v>54</v>
      </c>
      <c r="D3" s="13"/>
      <c r="E3" s="36"/>
      <c r="F3" s="36"/>
      <c r="L3" s="12"/>
      <c r="M3" s="3"/>
      <c r="N3" s="3"/>
      <c r="O3" s="3"/>
      <c r="P3" s="3"/>
      <c r="Q3" s="3"/>
      <c r="R3" s="3"/>
      <c r="S3" s="3"/>
      <c r="T3" s="3"/>
    </row>
    <row r="4" spans="1:20" ht="6.75" customHeight="1" thickBot="1" x14ac:dyDescent="0.3">
      <c r="A4" s="36"/>
      <c r="B4" s="36"/>
      <c r="C4" s="36"/>
      <c r="D4" s="36"/>
      <c r="E4" s="36"/>
      <c r="F4" s="36"/>
    </row>
    <row r="5" spans="1:20" ht="15.75" thickBot="1" x14ac:dyDescent="0.3">
      <c r="B5" s="10" t="s">
        <v>22</v>
      </c>
      <c r="H5" s="98"/>
      <c r="I5" s="99"/>
      <c r="J5" s="92">
        <v>44064</v>
      </c>
      <c r="K5" s="93"/>
      <c r="L5" s="94"/>
      <c r="M5" s="104">
        <f>J5+3</f>
        <v>44067</v>
      </c>
      <c r="N5" s="105"/>
    </row>
    <row r="6" spans="1:20" ht="12" customHeight="1" x14ac:dyDescent="0.25">
      <c r="H6" s="91" t="s">
        <v>57</v>
      </c>
      <c r="I6" s="91"/>
      <c r="J6" s="91" t="s">
        <v>56</v>
      </c>
      <c r="K6" s="91"/>
      <c r="L6" s="91"/>
      <c r="M6" s="91" t="s">
        <v>34</v>
      </c>
      <c r="N6" s="91"/>
      <c r="O6" s="19"/>
      <c r="P6" s="19"/>
      <c r="Q6" s="19"/>
      <c r="R6" s="19"/>
      <c r="S6" s="19"/>
      <c r="T6" s="19"/>
    </row>
    <row r="7" spans="1:20" x14ac:dyDescent="0.25">
      <c r="B7" s="115" t="s">
        <v>0</v>
      </c>
      <c r="C7" s="116"/>
      <c r="D7" s="112" t="s">
        <v>61</v>
      </c>
      <c r="E7" s="113"/>
      <c r="F7" s="113"/>
      <c r="G7" s="113"/>
      <c r="H7" s="113"/>
      <c r="I7" s="113"/>
      <c r="J7" s="113"/>
      <c r="K7" s="113"/>
      <c r="L7" s="113"/>
      <c r="M7" s="114"/>
      <c r="N7" s="2"/>
      <c r="O7" s="19"/>
      <c r="P7" s="19"/>
      <c r="Q7" s="19"/>
      <c r="R7" s="19"/>
      <c r="S7" s="19"/>
      <c r="T7" s="19"/>
    </row>
    <row r="8" spans="1:20" ht="12.75" customHeight="1" x14ac:dyDescent="0.25">
      <c r="C8" s="11" t="s">
        <v>5</v>
      </c>
      <c r="D8" s="11"/>
      <c r="O8" s="3"/>
      <c r="P8" s="3"/>
      <c r="Q8" s="3"/>
      <c r="R8" s="3"/>
      <c r="S8" s="3"/>
      <c r="T8" s="3"/>
    </row>
    <row r="9" spans="1:20" ht="13.5" customHeight="1" x14ac:dyDescent="0.25">
      <c r="B9" s="115" t="s">
        <v>60</v>
      </c>
      <c r="C9" s="116"/>
      <c r="D9" s="112" t="s">
        <v>62</v>
      </c>
      <c r="E9" s="113"/>
      <c r="F9" s="113"/>
      <c r="G9" s="113"/>
      <c r="H9" s="113"/>
      <c r="I9" s="113"/>
      <c r="J9" s="113"/>
      <c r="K9" s="113"/>
      <c r="L9" s="113"/>
      <c r="M9" s="114"/>
      <c r="N9" s="2"/>
    </row>
    <row r="10" spans="1:20" ht="11.25" customHeight="1" x14ac:dyDescent="0.25">
      <c r="C10" s="18" t="s">
        <v>1</v>
      </c>
      <c r="D10" s="11"/>
      <c r="O10" s="3"/>
      <c r="P10" s="3"/>
      <c r="Q10" s="3"/>
      <c r="R10" s="3"/>
      <c r="S10" s="3"/>
      <c r="T10" s="3"/>
    </row>
    <row r="11" spans="1:20" ht="4.5" customHeight="1" x14ac:dyDescent="0.25">
      <c r="C11" s="18"/>
      <c r="D11" s="11"/>
      <c r="O11" s="3"/>
      <c r="P11" s="3"/>
      <c r="Q11" s="3"/>
      <c r="R11" s="3"/>
      <c r="S11" s="3"/>
      <c r="T11" s="3"/>
    </row>
    <row r="12" spans="1:20" x14ac:dyDescent="0.25">
      <c r="B12" s="72" t="s">
        <v>63</v>
      </c>
      <c r="C12" s="39" t="s">
        <v>35</v>
      </c>
      <c r="D12" s="11"/>
      <c r="E12" s="72" t="s">
        <v>63</v>
      </c>
      <c r="F12" s="1" t="s">
        <v>36</v>
      </c>
      <c r="I12" s="72" t="s">
        <v>64</v>
      </c>
      <c r="J12" s="1" t="s">
        <v>58</v>
      </c>
      <c r="O12" s="3"/>
      <c r="P12" s="3"/>
      <c r="Q12" s="3"/>
      <c r="R12" s="3"/>
      <c r="S12" s="3"/>
      <c r="T12" s="3"/>
    </row>
    <row r="13" spans="1:20" ht="5.25" customHeight="1" x14ac:dyDescent="0.25">
      <c r="B13" s="3"/>
      <c r="C13" s="39"/>
      <c r="D13" s="11"/>
      <c r="E13" s="3"/>
      <c r="F13" s="1" t="s">
        <v>68</v>
      </c>
      <c r="I13" s="3"/>
      <c r="O13" s="3"/>
      <c r="P13" s="3"/>
      <c r="Q13" s="3"/>
      <c r="R13" s="3"/>
      <c r="S13" s="3"/>
      <c r="T13" s="3"/>
    </row>
    <row r="14" spans="1:20" ht="15.75" customHeight="1" x14ac:dyDescent="0.25">
      <c r="B14" s="106" t="s">
        <v>26</v>
      </c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3"/>
      <c r="P14" s="3"/>
      <c r="Q14" s="3"/>
      <c r="R14" s="3"/>
      <c r="S14" s="3"/>
      <c r="T14" s="3"/>
    </row>
    <row r="15" spans="1:20" x14ac:dyDescent="0.25">
      <c r="A15" s="36"/>
      <c r="B15" s="101" t="s">
        <v>23</v>
      </c>
      <c r="C15" s="102"/>
      <c r="D15" s="73" t="s">
        <v>65</v>
      </c>
      <c r="E15" s="108" t="s">
        <v>24</v>
      </c>
      <c r="F15" s="109"/>
      <c r="G15" s="73">
        <v>16</v>
      </c>
      <c r="H15" s="103" t="s">
        <v>25</v>
      </c>
      <c r="I15" s="103"/>
      <c r="J15" s="110" t="s">
        <v>67</v>
      </c>
      <c r="K15" s="110"/>
      <c r="L15" s="110"/>
      <c r="M15" s="110"/>
      <c r="N15" s="111"/>
    </row>
    <row r="16" spans="1:20" x14ac:dyDescent="0.25">
      <c r="A16" s="36"/>
      <c r="B16" s="100" t="s">
        <v>19</v>
      </c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3"/>
      <c r="P16" s="3"/>
      <c r="Q16" s="3"/>
      <c r="R16" s="3"/>
      <c r="S16" s="3"/>
      <c r="T16" s="3"/>
    </row>
    <row r="17" spans="1:20" x14ac:dyDescent="0.25">
      <c r="A17" s="36"/>
      <c r="B17" s="156" t="s">
        <v>55</v>
      </c>
      <c r="C17" s="157"/>
      <c r="D17" s="74">
        <v>19</v>
      </c>
      <c r="E17" s="96" t="s">
        <v>45</v>
      </c>
      <c r="F17" s="97"/>
      <c r="G17" s="75">
        <v>0.4</v>
      </c>
      <c r="H17" s="117" t="s">
        <v>25</v>
      </c>
      <c r="I17" s="118"/>
      <c r="J17" s="110" t="s">
        <v>67</v>
      </c>
      <c r="K17" s="110"/>
      <c r="L17" s="110"/>
      <c r="M17" s="110"/>
      <c r="N17" s="111"/>
      <c r="O17" s="87"/>
      <c r="P17" s="87"/>
      <c r="Q17" s="41"/>
      <c r="R17" s="41"/>
      <c r="S17" s="3"/>
      <c r="T17" s="3"/>
    </row>
    <row r="18" spans="1:20" x14ac:dyDescent="0.25">
      <c r="A18" s="36"/>
      <c r="B18" s="164" t="s">
        <v>44</v>
      </c>
      <c r="C18" s="102"/>
      <c r="D18" s="74">
        <v>19</v>
      </c>
      <c r="E18" s="171" t="s">
        <v>45</v>
      </c>
      <c r="F18" s="172"/>
      <c r="G18" s="76">
        <v>1</v>
      </c>
      <c r="H18" s="103" t="s">
        <v>25</v>
      </c>
      <c r="I18" s="119"/>
      <c r="J18" s="110"/>
      <c r="K18" s="110"/>
      <c r="L18" s="110"/>
      <c r="M18" s="110"/>
      <c r="N18" s="111"/>
      <c r="O18" s="87"/>
      <c r="P18" s="87"/>
      <c r="Q18" s="41"/>
      <c r="R18" s="41"/>
      <c r="S18" s="3"/>
      <c r="T18" s="3"/>
    </row>
    <row r="19" spans="1:20" x14ac:dyDescent="0.25">
      <c r="A19" s="36"/>
      <c r="B19" s="164" t="s">
        <v>43</v>
      </c>
      <c r="C19" s="102"/>
      <c r="D19" s="74">
        <v>19</v>
      </c>
      <c r="E19" s="171" t="s">
        <v>45</v>
      </c>
      <c r="F19" s="172"/>
      <c r="G19" s="76">
        <v>2</v>
      </c>
      <c r="H19" s="103" t="s">
        <v>25</v>
      </c>
      <c r="I19" s="119"/>
      <c r="J19" s="110"/>
      <c r="K19" s="110"/>
      <c r="L19" s="110"/>
      <c r="M19" s="110"/>
      <c r="N19" s="111"/>
      <c r="O19" s="88"/>
      <c r="P19" s="88"/>
      <c r="Q19" s="42"/>
      <c r="R19" s="42"/>
      <c r="S19" s="3"/>
      <c r="T19" s="3"/>
    </row>
    <row r="20" spans="1:20" x14ac:dyDescent="0.25">
      <c r="A20" s="36"/>
      <c r="B20" s="165" t="s">
        <v>43</v>
      </c>
      <c r="C20" s="166"/>
      <c r="D20" s="74">
        <v>35</v>
      </c>
      <c r="E20" s="124" t="s">
        <v>45</v>
      </c>
      <c r="F20" s="125"/>
      <c r="G20" s="76">
        <v>35</v>
      </c>
      <c r="H20" s="142" t="s">
        <v>25</v>
      </c>
      <c r="I20" s="143"/>
      <c r="J20" s="110"/>
      <c r="K20" s="110"/>
      <c r="L20" s="110"/>
      <c r="M20" s="110"/>
      <c r="N20" s="111"/>
      <c r="O20" s="88"/>
      <c r="P20" s="88"/>
      <c r="Q20" s="42"/>
      <c r="R20" s="42"/>
      <c r="S20" s="3"/>
      <c r="T20" s="3"/>
    </row>
    <row r="21" spans="1:20" ht="11.25" customHeight="1" x14ac:dyDescent="0.25">
      <c r="C21" s="95" t="s">
        <v>47</v>
      </c>
      <c r="D21" s="95"/>
      <c r="E21" s="95"/>
      <c r="F21" s="95"/>
      <c r="G21" s="95"/>
      <c r="H21" s="95"/>
      <c r="I21" s="95"/>
      <c r="J21" s="95"/>
      <c r="K21" s="95"/>
      <c r="L21" s="95"/>
      <c r="M21" s="95"/>
      <c r="O21" s="3"/>
      <c r="P21" s="3"/>
      <c r="Q21" s="3"/>
      <c r="R21" s="3"/>
      <c r="S21" s="3"/>
      <c r="T21" s="3"/>
    </row>
    <row r="22" spans="1:20" ht="19.5" thickBot="1" x14ac:dyDescent="0.35">
      <c r="B22" s="148" t="s">
        <v>10</v>
      </c>
      <c r="C22" s="148"/>
      <c r="D22" s="148"/>
      <c r="E22" s="148"/>
      <c r="F22" s="148"/>
      <c r="G22" s="148"/>
      <c r="H22" s="148"/>
      <c r="I22" s="148"/>
      <c r="J22" s="149"/>
      <c r="K22" s="149"/>
      <c r="L22" s="148"/>
      <c r="M22" s="148"/>
      <c r="N22" s="148"/>
    </row>
    <row r="23" spans="1:20" ht="15" customHeight="1" x14ac:dyDescent="0.25">
      <c r="B23" s="158" t="s">
        <v>2</v>
      </c>
      <c r="C23" s="139" t="s">
        <v>4</v>
      </c>
      <c r="D23" s="153" t="s">
        <v>3</v>
      </c>
      <c r="E23" s="161" t="s">
        <v>6</v>
      </c>
      <c r="F23" s="120" t="s">
        <v>41</v>
      </c>
      <c r="G23" s="121"/>
      <c r="H23" s="167" t="s">
        <v>42</v>
      </c>
      <c r="I23" s="168"/>
      <c r="J23" s="89" t="s">
        <v>37</v>
      </c>
      <c r="K23" s="90"/>
      <c r="L23" s="173" t="s">
        <v>9</v>
      </c>
      <c r="M23" s="173"/>
      <c r="N23" s="174"/>
      <c r="O23" s="14"/>
      <c r="P23" s="14"/>
      <c r="Q23" s="14"/>
      <c r="R23" s="14"/>
      <c r="S23" s="14"/>
      <c r="T23" s="14"/>
    </row>
    <row r="24" spans="1:20" ht="18" customHeight="1" x14ac:dyDescent="0.25">
      <c r="B24" s="159"/>
      <c r="C24" s="140"/>
      <c r="D24" s="154"/>
      <c r="E24" s="162"/>
      <c r="F24" s="122"/>
      <c r="G24" s="123"/>
      <c r="H24" s="169"/>
      <c r="I24" s="170"/>
      <c r="J24" s="144" t="s">
        <v>39</v>
      </c>
      <c r="K24" s="146" t="s">
        <v>38</v>
      </c>
      <c r="L24" s="175"/>
      <c r="M24" s="175"/>
      <c r="N24" s="176"/>
      <c r="O24" s="15"/>
      <c r="P24" s="15">
        <v>0.4</v>
      </c>
      <c r="Q24" s="15">
        <v>1</v>
      </c>
      <c r="R24" s="15">
        <v>2</v>
      </c>
      <c r="S24" s="15" t="s">
        <v>46</v>
      </c>
      <c r="T24" s="15"/>
    </row>
    <row r="25" spans="1:20" ht="15" customHeight="1" thickBot="1" x14ac:dyDescent="0.3">
      <c r="B25" s="160"/>
      <c r="C25" s="141"/>
      <c r="D25" s="155"/>
      <c r="E25" s="163"/>
      <c r="F25" s="43" t="s">
        <v>17</v>
      </c>
      <c r="G25" s="44" t="s">
        <v>18</v>
      </c>
      <c r="H25" s="44" t="s">
        <v>17</v>
      </c>
      <c r="I25" s="44" t="s">
        <v>18</v>
      </c>
      <c r="J25" s="145"/>
      <c r="K25" s="147"/>
      <c r="L25" s="177"/>
      <c r="M25" s="177"/>
      <c r="N25" s="178"/>
      <c r="O25" s="20" t="s">
        <v>13</v>
      </c>
      <c r="P25" s="22" t="s">
        <v>12</v>
      </c>
      <c r="Q25" s="45" t="s">
        <v>52</v>
      </c>
      <c r="R25" s="48" t="s">
        <v>53</v>
      </c>
      <c r="S25" s="26" t="s">
        <v>11</v>
      </c>
      <c r="T25" s="24" t="s">
        <v>51</v>
      </c>
    </row>
    <row r="26" spans="1:20" ht="12" customHeight="1" x14ac:dyDescent="0.25">
      <c r="B26" s="4">
        <v>1</v>
      </c>
      <c r="C26" s="65">
        <v>1900</v>
      </c>
      <c r="D26" s="66">
        <v>500</v>
      </c>
      <c r="E26" s="67">
        <v>6</v>
      </c>
      <c r="F26" s="77">
        <v>0.4</v>
      </c>
      <c r="G26" s="66" t="s">
        <v>66</v>
      </c>
      <c r="H26" s="77">
        <v>0.4</v>
      </c>
      <c r="I26" s="78" t="s">
        <v>66</v>
      </c>
      <c r="J26" s="68"/>
      <c r="K26" s="69"/>
      <c r="L26" s="126" t="s">
        <v>69</v>
      </c>
      <c r="M26" s="127"/>
      <c r="N26" s="128"/>
      <c r="O26" s="21">
        <f t="shared" ref="O26:O39" si="0">C26/1000*D26/1000*E26</f>
        <v>5.6999999999999993</v>
      </c>
      <c r="P26" s="23">
        <f t="shared" ref="P26:P39" si="1">SUM(IF(F26=0.4,C26+30,0),IF(G26=0.4,C26+30,0),IF(H26=0.4,D26+30,0),IF(I26=0.4,D26+30,0))/1000*E26</f>
        <v>14.76</v>
      </c>
      <c r="Q26" s="46">
        <f t="shared" ref="Q26:Q39" si="2">SUM(IF(F26=1,C26+30,0),IF(G26=1,C26+30,0),IF(H26=1,D26+30,0),IF(I26=1,D26+30,0))/1000*E26</f>
        <v>0</v>
      </c>
      <c r="R26" s="49">
        <f t="shared" ref="R26:R39" si="3">SUM(IF(F26=2,C26+30,0),IF(G26=2,C26+30,0),IF(H26=2,D26+30,0),IF(I26=2,D26+30,0))/1000*E26</f>
        <v>0</v>
      </c>
      <c r="S26" s="27">
        <f t="shared" ref="S26:S39" si="4">SUM(IF(F26=35,C26+30,0),IF(G26=35,C26+30,0),IF(H26=35,D26+30,0),IF(I26=35,D26+30,0))/1000*E26</f>
        <v>0</v>
      </c>
      <c r="T26" s="25">
        <f t="shared" ref="T26:T39" si="5">((C26*J26)+(D26*K26))/1000*E26</f>
        <v>0</v>
      </c>
    </row>
    <row r="27" spans="1:20" ht="12" customHeight="1" x14ac:dyDescent="0.25">
      <c r="B27" s="4">
        <v>2</v>
      </c>
      <c r="C27" s="65">
        <v>1484</v>
      </c>
      <c r="D27" s="66">
        <v>500</v>
      </c>
      <c r="E27" s="67">
        <v>2</v>
      </c>
      <c r="F27" s="77">
        <v>0.4</v>
      </c>
      <c r="G27" s="66" t="s">
        <v>66</v>
      </c>
      <c r="H27" s="77" t="s">
        <v>66</v>
      </c>
      <c r="I27" s="78" t="s">
        <v>66</v>
      </c>
      <c r="J27" s="68"/>
      <c r="K27" s="69"/>
      <c r="L27" s="129"/>
      <c r="M27" s="130"/>
      <c r="N27" s="131"/>
      <c r="O27" s="21">
        <f t="shared" si="0"/>
        <v>1.484</v>
      </c>
      <c r="P27" s="23">
        <f t="shared" si="1"/>
        <v>3.028</v>
      </c>
      <c r="Q27" s="46">
        <f t="shared" si="2"/>
        <v>0</v>
      </c>
      <c r="R27" s="49">
        <f t="shared" si="3"/>
        <v>0</v>
      </c>
      <c r="S27" s="27">
        <f t="shared" si="4"/>
        <v>0</v>
      </c>
      <c r="T27" s="25">
        <f t="shared" si="5"/>
        <v>0</v>
      </c>
    </row>
    <row r="28" spans="1:20" ht="12" customHeight="1" x14ac:dyDescent="0.25">
      <c r="B28" s="4">
        <v>3</v>
      </c>
      <c r="C28" s="65">
        <v>2050</v>
      </c>
      <c r="D28" s="66">
        <v>500</v>
      </c>
      <c r="E28" s="67">
        <v>1</v>
      </c>
      <c r="F28" s="77">
        <v>0.4</v>
      </c>
      <c r="G28" s="66" t="s">
        <v>66</v>
      </c>
      <c r="H28" s="77" t="s">
        <v>66</v>
      </c>
      <c r="I28" s="78" t="s">
        <v>66</v>
      </c>
      <c r="J28" s="68"/>
      <c r="K28" s="69"/>
      <c r="L28" s="129"/>
      <c r="M28" s="130"/>
      <c r="N28" s="131"/>
      <c r="O28" s="21">
        <f t="shared" si="0"/>
        <v>1.0249999999999999</v>
      </c>
      <c r="P28" s="23">
        <f t="shared" si="1"/>
        <v>2.08</v>
      </c>
      <c r="Q28" s="46">
        <f t="shared" si="2"/>
        <v>0</v>
      </c>
      <c r="R28" s="49">
        <f t="shared" si="3"/>
        <v>0</v>
      </c>
      <c r="S28" s="27">
        <f t="shared" si="4"/>
        <v>0</v>
      </c>
      <c r="T28" s="25">
        <f t="shared" si="5"/>
        <v>0</v>
      </c>
    </row>
    <row r="29" spans="1:20" ht="12" customHeight="1" x14ac:dyDescent="0.25">
      <c r="B29" s="4">
        <v>4</v>
      </c>
      <c r="C29" s="65">
        <v>1400</v>
      </c>
      <c r="D29" s="66">
        <v>500</v>
      </c>
      <c r="E29" s="67">
        <v>2</v>
      </c>
      <c r="F29" s="77">
        <v>0.4</v>
      </c>
      <c r="G29" s="66" t="s">
        <v>66</v>
      </c>
      <c r="H29" s="77" t="s">
        <v>66</v>
      </c>
      <c r="I29" s="78" t="s">
        <v>66</v>
      </c>
      <c r="J29" s="68"/>
      <c r="K29" s="69"/>
      <c r="L29" s="129"/>
      <c r="M29" s="130"/>
      <c r="N29" s="131"/>
      <c r="O29" s="21">
        <f t="shared" si="0"/>
        <v>1.4</v>
      </c>
      <c r="P29" s="23">
        <f t="shared" si="1"/>
        <v>2.86</v>
      </c>
      <c r="Q29" s="46">
        <f t="shared" si="2"/>
        <v>0</v>
      </c>
      <c r="R29" s="49">
        <f t="shared" si="3"/>
        <v>0</v>
      </c>
      <c r="S29" s="27">
        <f t="shared" si="4"/>
        <v>0</v>
      </c>
      <c r="T29" s="25">
        <f t="shared" si="5"/>
        <v>0</v>
      </c>
    </row>
    <row r="30" spans="1:20" ht="12" customHeight="1" x14ac:dyDescent="0.25">
      <c r="B30" s="4">
        <v>5</v>
      </c>
      <c r="C30" s="65">
        <v>770</v>
      </c>
      <c r="D30" s="66">
        <v>500</v>
      </c>
      <c r="E30" s="67">
        <v>3</v>
      </c>
      <c r="F30" s="77">
        <v>0.4</v>
      </c>
      <c r="G30" s="66" t="s">
        <v>66</v>
      </c>
      <c r="H30" s="77" t="s">
        <v>66</v>
      </c>
      <c r="I30" s="78" t="s">
        <v>66</v>
      </c>
      <c r="J30" s="68"/>
      <c r="K30" s="69"/>
      <c r="L30" s="129"/>
      <c r="M30" s="132"/>
      <c r="N30" s="131"/>
      <c r="O30" s="21">
        <f t="shared" si="0"/>
        <v>1.155</v>
      </c>
      <c r="P30" s="23">
        <f t="shared" si="1"/>
        <v>2.4000000000000004</v>
      </c>
      <c r="Q30" s="46">
        <f t="shared" si="2"/>
        <v>0</v>
      </c>
      <c r="R30" s="49">
        <f t="shared" si="3"/>
        <v>0</v>
      </c>
      <c r="S30" s="27">
        <f t="shared" si="4"/>
        <v>0</v>
      </c>
      <c r="T30" s="25">
        <f t="shared" si="5"/>
        <v>0</v>
      </c>
    </row>
    <row r="31" spans="1:20" ht="12" customHeight="1" x14ac:dyDescent="0.25">
      <c r="B31" s="4">
        <v>6</v>
      </c>
      <c r="C31" s="65">
        <v>780</v>
      </c>
      <c r="D31" s="66">
        <v>500</v>
      </c>
      <c r="E31" s="67">
        <v>1</v>
      </c>
      <c r="F31" s="77">
        <v>0.4</v>
      </c>
      <c r="G31" s="66" t="s">
        <v>66</v>
      </c>
      <c r="H31" s="77" t="s">
        <v>66</v>
      </c>
      <c r="I31" s="78" t="s">
        <v>66</v>
      </c>
      <c r="J31" s="68"/>
      <c r="K31" s="69"/>
      <c r="L31" s="129"/>
      <c r="M31" s="130"/>
      <c r="N31" s="131"/>
      <c r="O31" s="21">
        <f t="shared" si="0"/>
        <v>0.39</v>
      </c>
      <c r="P31" s="23">
        <f t="shared" si="1"/>
        <v>0.81</v>
      </c>
      <c r="Q31" s="46">
        <f t="shared" si="2"/>
        <v>0</v>
      </c>
      <c r="R31" s="49">
        <f t="shared" si="3"/>
        <v>0</v>
      </c>
      <c r="S31" s="27">
        <f t="shared" si="4"/>
        <v>0</v>
      </c>
      <c r="T31" s="25">
        <f t="shared" si="5"/>
        <v>0</v>
      </c>
    </row>
    <row r="32" spans="1:20" ht="12" customHeight="1" x14ac:dyDescent="0.25">
      <c r="B32" s="4">
        <v>7</v>
      </c>
      <c r="C32" s="65">
        <v>672</v>
      </c>
      <c r="D32" s="66">
        <v>500</v>
      </c>
      <c r="E32" s="67">
        <v>4</v>
      </c>
      <c r="F32" s="77">
        <v>0.4</v>
      </c>
      <c r="G32" s="66" t="s">
        <v>66</v>
      </c>
      <c r="H32" s="77" t="s">
        <v>66</v>
      </c>
      <c r="I32" s="78" t="s">
        <v>66</v>
      </c>
      <c r="J32" s="68"/>
      <c r="K32" s="69"/>
      <c r="L32" s="129"/>
      <c r="M32" s="130"/>
      <c r="N32" s="131"/>
      <c r="O32" s="21">
        <f t="shared" si="0"/>
        <v>1.3440000000000001</v>
      </c>
      <c r="P32" s="23">
        <f t="shared" si="1"/>
        <v>2.8079999999999998</v>
      </c>
      <c r="Q32" s="46">
        <f t="shared" si="2"/>
        <v>0</v>
      </c>
      <c r="R32" s="49">
        <f t="shared" si="3"/>
        <v>0</v>
      </c>
      <c r="S32" s="27">
        <f t="shared" si="4"/>
        <v>0</v>
      </c>
      <c r="T32" s="25">
        <f t="shared" si="5"/>
        <v>0</v>
      </c>
    </row>
    <row r="33" spans="2:20" ht="12" customHeight="1" x14ac:dyDescent="0.25">
      <c r="B33" s="4">
        <v>8</v>
      </c>
      <c r="C33" s="65">
        <v>630</v>
      </c>
      <c r="D33" s="66">
        <v>500</v>
      </c>
      <c r="E33" s="67">
        <v>1</v>
      </c>
      <c r="F33" s="77">
        <v>0.4</v>
      </c>
      <c r="G33" s="66" t="s">
        <v>66</v>
      </c>
      <c r="H33" s="77" t="s">
        <v>66</v>
      </c>
      <c r="I33" s="78" t="s">
        <v>66</v>
      </c>
      <c r="J33" s="68"/>
      <c r="K33" s="69"/>
      <c r="L33" s="129"/>
      <c r="M33" s="130"/>
      <c r="N33" s="131"/>
      <c r="O33" s="21">
        <f t="shared" si="0"/>
        <v>0.315</v>
      </c>
      <c r="P33" s="23">
        <f t="shared" si="1"/>
        <v>0.66</v>
      </c>
      <c r="Q33" s="46">
        <f t="shared" si="2"/>
        <v>0</v>
      </c>
      <c r="R33" s="49">
        <f t="shared" si="3"/>
        <v>0</v>
      </c>
      <c r="S33" s="27">
        <f t="shared" si="4"/>
        <v>0</v>
      </c>
      <c r="T33" s="25">
        <f t="shared" si="5"/>
        <v>0</v>
      </c>
    </row>
    <row r="34" spans="2:20" ht="12" customHeight="1" x14ac:dyDescent="0.25">
      <c r="B34" s="4">
        <v>9</v>
      </c>
      <c r="C34" s="65">
        <v>768</v>
      </c>
      <c r="D34" s="66">
        <v>500</v>
      </c>
      <c r="E34" s="67">
        <v>4</v>
      </c>
      <c r="F34" s="77">
        <v>0.4</v>
      </c>
      <c r="G34" s="66" t="s">
        <v>66</v>
      </c>
      <c r="H34" s="77" t="s">
        <v>66</v>
      </c>
      <c r="I34" s="78" t="s">
        <v>66</v>
      </c>
      <c r="J34" s="68"/>
      <c r="K34" s="69"/>
      <c r="L34" s="129"/>
      <c r="M34" s="130"/>
      <c r="N34" s="131"/>
      <c r="O34" s="21">
        <f t="shared" si="0"/>
        <v>1.536</v>
      </c>
      <c r="P34" s="23">
        <f t="shared" si="1"/>
        <v>3.1920000000000002</v>
      </c>
      <c r="Q34" s="46">
        <f t="shared" si="2"/>
        <v>0</v>
      </c>
      <c r="R34" s="49">
        <f t="shared" si="3"/>
        <v>0</v>
      </c>
      <c r="S34" s="27">
        <f t="shared" si="4"/>
        <v>0</v>
      </c>
      <c r="T34" s="25">
        <f t="shared" si="5"/>
        <v>0</v>
      </c>
    </row>
    <row r="35" spans="2:20" ht="12" customHeight="1" x14ac:dyDescent="0.25">
      <c r="B35" s="4">
        <v>10</v>
      </c>
      <c r="C35" s="65">
        <v>768</v>
      </c>
      <c r="D35" s="66">
        <v>100</v>
      </c>
      <c r="E35" s="67">
        <v>2</v>
      </c>
      <c r="F35" s="77">
        <v>0.4</v>
      </c>
      <c r="G35" s="66" t="s">
        <v>66</v>
      </c>
      <c r="H35" s="77" t="s">
        <v>66</v>
      </c>
      <c r="I35" s="78" t="s">
        <v>66</v>
      </c>
      <c r="J35" s="68"/>
      <c r="K35" s="69"/>
      <c r="L35" s="129"/>
      <c r="M35" s="130"/>
      <c r="N35" s="131"/>
      <c r="O35" s="21">
        <f t="shared" si="0"/>
        <v>0.15359999999999999</v>
      </c>
      <c r="P35" s="23">
        <f t="shared" si="1"/>
        <v>1.5960000000000001</v>
      </c>
      <c r="Q35" s="46">
        <f t="shared" si="2"/>
        <v>0</v>
      </c>
      <c r="R35" s="49">
        <f t="shared" si="3"/>
        <v>0</v>
      </c>
      <c r="S35" s="27">
        <f t="shared" si="4"/>
        <v>0</v>
      </c>
      <c r="T35" s="25">
        <f t="shared" si="5"/>
        <v>0</v>
      </c>
    </row>
    <row r="36" spans="2:20" ht="12" customHeight="1" x14ac:dyDescent="0.25">
      <c r="B36" s="4">
        <v>11</v>
      </c>
      <c r="C36" s="65">
        <v>376</v>
      </c>
      <c r="D36" s="66">
        <v>500</v>
      </c>
      <c r="E36" s="67">
        <v>11</v>
      </c>
      <c r="F36" s="77">
        <v>0.4</v>
      </c>
      <c r="G36" s="66" t="s">
        <v>66</v>
      </c>
      <c r="H36" s="77" t="s">
        <v>66</v>
      </c>
      <c r="I36" s="78" t="s">
        <v>66</v>
      </c>
      <c r="J36" s="68"/>
      <c r="K36" s="69"/>
      <c r="L36" s="129"/>
      <c r="M36" s="130"/>
      <c r="N36" s="131"/>
      <c r="O36" s="21">
        <f t="shared" si="0"/>
        <v>2.0680000000000001</v>
      </c>
      <c r="P36" s="23">
        <f t="shared" si="1"/>
        <v>4.4660000000000002</v>
      </c>
      <c r="Q36" s="46">
        <f t="shared" si="2"/>
        <v>0</v>
      </c>
      <c r="R36" s="49">
        <f t="shared" si="3"/>
        <v>0</v>
      </c>
      <c r="S36" s="27">
        <f t="shared" si="4"/>
        <v>0</v>
      </c>
      <c r="T36" s="25">
        <f t="shared" si="5"/>
        <v>0</v>
      </c>
    </row>
    <row r="37" spans="2:20" ht="12" customHeight="1" x14ac:dyDescent="0.25">
      <c r="B37" s="4">
        <v>12</v>
      </c>
      <c r="C37" s="65">
        <v>420</v>
      </c>
      <c r="D37" s="66">
        <v>500</v>
      </c>
      <c r="E37" s="67">
        <v>6</v>
      </c>
      <c r="F37" s="77">
        <v>0.4</v>
      </c>
      <c r="G37" s="66" t="s">
        <v>66</v>
      </c>
      <c r="H37" s="77" t="s">
        <v>66</v>
      </c>
      <c r="I37" s="78" t="s">
        <v>66</v>
      </c>
      <c r="J37" s="68"/>
      <c r="K37" s="69"/>
      <c r="L37" s="129"/>
      <c r="M37" s="130"/>
      <c r="N37" s="131"/>
      <c r="O37" s="21">
        <f t="shared" si="0"/>
        <v>1.26</v>
      </c>
      <c r="P37" s="23">
        <f t="shared" si="1"/>
        <v>2.7</v>
      </c>
      <c r="Q37" s="46">
        <f t="shared" si="2"/>
        <v>0</v>
      </c>
      <c r="R37" s="49">
        <f t="shared" si="3"/>
        <v>0</v>
      </c>
      <c r="S37" s="27">
        <f t="shared" si="4"/>
        <v>0</v>
      </c>
      <c r="T37" s="25">
        <f t="shared" si="5"/>
        <v>0</v>
      </c>
    </row>
    <row r="38" spans="2:20" ht="12" customHeight="1" x14ac:dyDescent="0.25">
      <c r="B38" s="4">
        <v>13</v>
      </c>
      <c r="C38" s="65">
        <v>420</v>
      </c>
      <c r="D38" s="66">
        <v>100</v>
      </c>
      <c r="E38" s="67">
        <v>1</v>
      </c>
      <c r="F38" s="77">
        <v>0.4</v>
      </c>
      <c r="G38" s="66" t="s">
        <v>66</v>
      </c>
      <c r="H38" s="77" t="s">
        <v>66</v>
      </c>
      <c r="I38" s="78" t="s">
        <v>66</v>
      </c>
      <c r="J38" s="70"/>
      <c r="K38" s="71"/>
      <c r="L38" s="129"/>
      <c r="M38" s="130"/>
      <c r="N38" s="131"/>
      <c r="O38" s="21">
        <f t="shared" si="0"/>
        <v>4.2000000000000003E-2</v>
      </c>
      <c r="P38" s="23">
        <f t="shared" si="1"/>
        <v>0.45</v>
      </c>
      <c r="Q38" s="46">
        <f t="shared" si="2"/>
        <v>0</v>
      </c>
      <c r="R38" s="49">
        <f t="shared" si="3"/>
        <v>0</v>
      </c>
      <c r="S38" s="27">
        <f t="shared" si="4"/>
        <v>0</v>
      </c>
      <c r="T38" s="25">
        <f t="shared" si="5"/>
        <v>0</v>
      </c>
    </row>
    <row r="39" spans="2:20" ht="12" customHeight="1" x14ac:dyDescent="0.25">
      <c r="B39" s="4">
        <v>14</v>
      </c>
      <c r="C39" s="65">
        <v>284</v>
      </c>
      <c r="D39" s="66">
        <v>500</v>
      </c>
      <c r="E39" s="67">
        <v>2</v>
      </c>
      <c r="F39" s="77">
        <v>0.4</v>
      </c>
      <c r="G39" s="66" t="s">
        <v>66</v>
      </c>
      <c r="H39" s="77" t="s">
        <v>66</v>
      </c>
      <c r="I39" s="78" t="s">
        <v>66</v>
      </c>
      <c r="J39" s="70"/>
      <c r="K39" s="71"/>
      <c r="L39" s="133"/>
      <c r="M39" s="134"/>
      <c r="N39" s="135"/>
      <c r="O39" s="21">
        <f t="shared" si="0"/>
        <v>0.28399999999999997</v>
      </c>
      <c r="P39" s="23">
        <f t="shared" si="1"/>
        <v>0.628</v>
      </c>
      <c r="Q39" s="46">
        <f t="shared" si="2"/>
        <v>0</v>
      </c>
      <c r="R39" s="49">
        <f t="shared" si="3"/>
        <v>0</v>
      </c>
      <c r="S39" s="27">
        <f t="shared" si="4"/>
        <v>0</v>
      </c>
      <c r="T39" s="25">
        <f t="shared" si="5"/>
        <v>0</v>
      </c>
    </row>
    <row r="40" spans="2:20" ht="14.25" customHeight="1" thickBot="1" x14ac:dyDescent="0.3">
      <c r="B40" s="32" t="s">
        <v>15</v>
      </c>
      <c r="C40" s="32"/>
      <c r="D40" s="6"/>
      <c r="E40" s="6"/>
      <c r="F40" s="6"/>
      <c r="G40" s="6"/>
      <c r="H40" s="5"/>
      <c r="I40" s="5"/>
      <c r="J40" s="5"/>
      <c r="K40" s="40"/>
      <c r="L40" s="5"/>
      <c r="M40" s="5"/>
      <c r="N40" s="5"/>
      <c r="O40" s="28">
        <f t="shared" ref="O40:T40" si="6">SUM(O26:O39)</f>
        <v>18.156600000000001</v>
      </c>
      <c r="P40" s="29">
        <f t="shared" si="6"/>
        <v>42.438000000000009</v>
      </c>
      <c r="Q40" s="47">
        <f t="shared" si="6"/>
        <v>0</v>
      </c>
      <c r="R40" s="50">
        <f t="shared" si="6"/>
        <v>0</v>
      </c>
      <c r="S40" s="30">
        <f t="shared" si="6"/>
        <v>0</v>
      </c>
      <c r="T40" s="31">
        <f t="shared" si="6"/>
        <v>0</v>
      </c>
    </row>
    <row r="41" spans="2:20" ht="13.5" customHeight="1" x14ac:dyDescent="0.25">
      <c r="B41" s="183" t="s">
        <v>27</v>
      </c>
      <c r="C41" s="184"/>
      <c r="D41" s="185"/>
      <c r="E41" s="51" t="s">
        <v>28</v>
      </c>
      <c r="F41" s="186" t="s">
        <v>31</v>
      </c>
      <c r="G41" s="187"/>
      <c r="H41" s="64" t="s">
        <v>30</v>
      </c>
      <c r="I41" s="179"/>
      <c r="J41" s="180"/>
      <c r="K41" s="181"/>
      <c r="L41" s="181"/>
      <c r="M41" s="181"/>
      <c r="N41" s="182"/>
      <c r="O41" s="17"/>
      <c r="P41" s="16"/>
      <c r="Q41" s="16"/>
      <c r="R41" s="16"/>
      <c r="S41" s="16"/>
      <c r="T41" s="16"/>
    </row>
    <row r="42" spans="2:20" ht="13.7" customHeight="1" x14ac:dyDescent="0.25">
      <c r="B42" s="150" t="str">
        <f>D15</f>
        <v>ЛДСП</v>
      </c>
      <c r="C42" s="151"/>
      <c r="D42" s="152"/>
      <c r="E42" s="63">
        <f>G15</f>
        <v>16</v>
      </c>
      <c r="F42" s="80">
        <f>O40</f>
        <v>18.156600000000001</v>
      </c>
      <c r="G42" s="81"/>
      <c r="H42" s="52" t="s">
        <v>29</v>
      </c>
      <c r="I42" s="53"/>
      <c r="J42" s="54"/>
      <c r="K42" s="55" t="str">
        <f>H15</f>
        <v>Декор</v>
      </c>
      <c r="L42" s="85" t="str">
        <f>J15</f>
        <v>ДУБ ШАМОНИ СВЕТЛЫЙ</v>
      </c>
      <c r="M42" s="85"/>
      <c r="N42" s="86"/>
    </row>
    <row r="43" spans="2:20" ht="13.7" customHeight="1" x14ac:dyDescent="0.25">
      <c r="B43" s="150" t="s">
        <v>59</v>
      </c>
      <c r="C43" s="151"/>
      <c r="D43" s="152"/>
      <c r="E43" s="56"/>
      <c r="F43" s="80">
        <f>P40</f>
        <v>42.438000000000009</v>
      </c>
      <c r="G43" s="81"/>
      <c r="H43" s="56" t="s">
        <v>14</v>
      </c>
      <c r="I43" s="57"/>
      <c r="J43" s="58"/>
      <c r="K43" s="53" t="str">
        <f>H17</f>
        <v>Декор</v>
      </c>
      <c r="L43" s="85" t="str">
        <f>J17</f>
        <v>ДУБ ШАМОНИ СВЕТЛЫЙ</v>
      </c>
      <c r="M43" s="85"/>
      <c r="N43" s="86"/>
      <c r="O43" s="5"/>
      <c r="P43" s="5"/>
      <c r="Q43" s="40"/>
      <c r="R43" s="40"/>
      <c r="S43" s="5"/>
      <c r="T43" s="5"/>
    </row>
    <row r="44" spans="2:20" ht="13.7" customHeight="1" x14ac:dyDescent="0.25">
      <c r="B44" s="150" t="s">
        <v>50</v>
      </c>
      <c r="C44" s="151"/>
      <c r="D44" s="152"/>
      <c r="E44" s="56"/>
      <c r="F44" s="80">
        <f>Q40</f>
        <v>0</v>
      </c>
      <c r="G44" s="81"/>
      <c r="H44" s="56" t="s">
        <v>14</v>
      </c>
      <c r="I44" s="59"/>
      <c r="J44" s="54"/>
      <c r="K44" s="53" t="str">
        <f t="shared" ref="K44:K46" si="7">H18</f>
        <v>Декор</v>
      </c>
      <c r="L44" s="85">
        <f t="shared" ref="L44:L46" si="8">J18</f>
        <v>0</v>
      </c>
      <c r="M44" s="85"/>
      <c r="N44" s="86"/>
      <c r="O44" s="5"/>
      <c r="P44" s="5"/>
      <c r="Q44" s="40"/>
      <c r="R44" s="40"/>
      <c r="S44" s="5"/>
    </row>
    <row r="45" spans="2:20" ht="13.7" customHeight="1" x14ac:dyDescent="0.25">
      <c r="B45" s="150" t="s">
        <v>48</v>
      </c>
      <c r="C45" s="151"/>
      <c r="D45" s="152"/>
      <c r="E45" s="56"/>
      <c r="F45" s="80">
        <f>R40</f>
        <v>0</v>
      </c>
      <c r="G45" s="81"/>
      <c r="H45" s="56" t="s">
        <v>14</v>
      </c>
      <c r="I45" s="59"/>
      <c r="J45" s="54"/>
      <c r="K45" s="53" t="str">
        <f t="shared" si="7"/>
        <v>Декор</v>
      </c>
      <c r="L45" s="85">
        <f t="shared" si="8"/>
        <v>0</v>
      </c>
      <c r="M45" s="85"/>
      <c r="N45" s="86"/>
      <c r="O45" s="40"/>
      <c r="P45" s="40"/>
      <c r="Q45" s="40"/>
      <c r="R45" s="40"/>
      <c r="S45" s="40"/>
    </row>
    <row r="46" spans="2:20" ht="13.7" customHeight="1" x14ac:dyDescent="0.25">
      <c r="B46" s="150" t="s">
        <v>49</v>
      </c>
      <c r="C46" s="151"/>
      <c r="D46" s="152"/>
      <c r="E46" s="62">
        <v>2</v>
      </c>
      <c r="F46" s="80">
        <f>S40/E46</f>
        <v>0</v>
      </c>
      <c r="G46" s="81"/>
      <c r="H46" s="56" t="s">
        <v>14</v>
      </c>
      <c r="I46" s="59"/>
      <c r="J46" s="54"/>
      <c r="K46" s="53" t="str">
        <f t="shared" si="7"/>
        <v>Декор</v>
      </c>
      <c r="L46" s="85">
        <f t="shared" si="8"/>
        <v>0</v>
      </c>
      <c r="M46" s="85"/>
      <c r="N46" s="86"/>
      <c r="O46" s="40"/>
      <c r="P46" s="40"/>
      <c r="Q46" s="40"/>
      <c r="R46" s="40"/>
      <c r="S46" s="40"/>
    </row>
    <row r="47" spans="2:20" ht="13.7" customHeight="1" thickBot="1" x14ac:dyDescent="0.3">
      <c r="B47" s="136" t="s">
        <v>40</v>
      </c>
      <c r="C47" s="137"/>
      <c r="D47" s="138"/>
      <c r="E47" s="60"/>
      <c r="F47" s="80">
        <f>T40</f>
        <v>0</v>
      </c>
      <c r="G47" s="81"/>
      <c r="H47" s="60" t="s">
        <v>14</v>
      </c>
      <c r="I47" s="82"/>
      <c r="J47" s="83"/>
      <c r="K47" s="83"/>
      <c r="L47" s="83"/>
      <c r="M47" s="83"/>
      <c r="N47" s="84"/>
      <c r="O47" s="5"/>
      <c r="P47" s="5"/>
      <c r="Q47" s="40"/>
      <c r="R47" s="40"/>
      <c r="S47" s="5"/>
    </row>
    <row r="48" spans="2:20" ht="15.75" thickBot="1" x14ac:dyDescent="0.3"/>
    <row r="49" spans="3:20" ht="13.7" customHeight="1" thickBot="1" x14ac:dyDescent="0.3">
      <c r="C49" s="33" t="s">
        <v>7</v>
      </c>
      <c r="D49" s="8"/>
      <c r="E49" s="1" t="s">
        <v>32</v>
      </c>
      <c r="N49" s="7"/>
    </row>
    <row r="50" spans="3:20" ht="13.7" customHeight="1" thickBot="1" x14ac:dyDescent="0.3">
      <c r="C50" s="7"/>
      <c r="D50" s="35" t="s">
        <v>20</v>
      </c>
      <c r="E50" s="79" t="s">
        <v>21</v>
      </c>
      <c r="F50" s="79"/>
      <c r="G50" s="79"/>
      <c r="H50" s="6"/>
      <c r="I50" s="5"/>
      <c r="J50" s="5"/>
      <c r="K50" s="40"/>
      <c r="L50" s="5"/>
      <c r="M50" s="3"/>
      <c r="N50" s="3"/>
      <c r="O50" s="3"/>
      <c r="P50" s="3"/>
      <c r="Q50" s="3"/>
      <c r="R50" s="3"/>
      <c r="S50" s="3"/>
      <c r="T50" s="3"/>
    </row>
    <row r="51" spans="3:20" ht="13.7" customHeight="1" thickBot="1" x14ac:dyDescent="0.3">
      <c r="C51" s="34" t="s">
        <v>8</v>
      </c>
      <c r="D51" s="9"/>
      <c r="E51" s="1" t="s">
        <v>33</v>
      </c>
      <c r="L51" s="3"/>
      <c r="M51" s="3"/>
      <c r="O51" s="3"/>
      <c r="P51" s="3"/>
      <c r="Q51" s="3"/>
      <c r="R51" s="3"/>
      <c r="S51" s="3"/>
      <c r="T51" s="3"/>
    </row>
    <row r="52" spans="3:20" ht="17.25" x14ac:dyDescent="0.25">
      <c r="D52" s="35" t="s">
        <v>20</v>
      </c>
      <c r="E52" s="79" t="s">
        <v>21</v>
      </c>
      <c r="F52" s="79"/>
      <c r="G52" s="79"/>
    </row>
    <row r="53" spans="3:20" x14ac:dyDescent="0.25">
      <c r="O53" s="5"/>
      <c r="P53" s="5"/>
      <c r="Q53" s="40"/>
      <c r="R53" s="40"/>
      <c r="S53" s="5"/>
      <c r="T53" s="5"/>
    </row>
    <row r="54" spans="3:20" x14ac:dyDescent="0.25">
      <c r="O54" s="5"/>
      <c r="P54" s="5"/>
      <c r="Q54" s="40"/>
      <c r="R54" s="40"/>
      <c r="S54" s="5"/>
    </row>
    <row r="55" spans="3:20" x14ac:dyDescent="0.25">
      <c r="O55" s="5"/>
      <c r="P55" s="5"/>
      <c r="Q55" s="40"/>
      <c r="R55" s="40"/>
      <c r="S55" s="5"/>
    </row>
    <row r="58" spans="3:20" x14ac:dyDescent="0.25">
      <c r="O58" s="3"/>
      <c r="P58" s="3"/>
      <c r="Q58" s="3"/>
      <c r="R58" s="3"/>
      <c r="S58" s="3"/>
      <c r="T58" s="3"/>
    </row>
    <row r="59" spans="3:20" x14ac:dyDescent="0.25">
      <c r="O59" s="3"/>
      <c r="P59" s="3"/>
      <c r="Q59" s="3"/>
      <c r="R59" s="3"/>
      <c r="S59" s="3"/>
      <c r="T59" s="3"/>
    </row>
  </sheetData>
  <mergeCells count="72">
    <mergeCell ref="B42:D42"/>
    <mergeCell ref="B43:D43"/>
    <mergeCell ref="I41:N41"/>
    <mergeCell ref="L43:N43"/>
    <mergeCell ref="B41:D41"/>
    <mergeCell ref="F41:G41"/>
    <mergeCell ref="F42:G42"/>
    <mergeCell ref="L42:N42"/>
    <mergeCell ref="B9:C9"/>
    <mergeCell ref="D23:D25"/>
    <mergeCell ref="B17:C17"/>
    <mergeCell ref="B23:B25"/>
    <mergeCell ref="E23:E25"/>
    <mergeCell ref="B18:C18"/>
    <mergeCell ref="B20:C20"/>
    <mergeCell ref="E18:F18"/>
    <mergeCell ref="B19:C19"/>
    <mergeCell ref="E19:F19"/>
    <mergeCell ref="B47:D47"/>
    <mergeCell ref="C23:C25"/>
    <mergeCell ref="H20:I20"/>
    <mergeCell ref="J24:J25"/>
    <mergeCell ref="K24:K25"/>
    <mergeCell ref="B22:N22"/>
    <mergeCell ref="F44:G44"/>
    <mergeCell ref="F45:G45"/>
    <mergeCell ref="F46:G46"/>
    <mergeCell ref="B45:D45"/>
    <mergeCell ref="L45:N45"/>
    <mergeCell ref="B44:D44"/>
    <mergeCell ref="B46:D46"/>
    <mergeCell ref="L46:N46"/>
    <mergeCell ref="F43:G43"/>
    <mergeCell ref="H23:I24"/>
    <mergeCell ref="F23:G24"/>
    <mergeCell ref="E20:F20"/>
    <mergeCell ref="L26:N39"/>
    <mergeCell ref="J17:N17"/>
    <mergeCell ref="J18:N18"/>
    <mergeCell ref="J20:N20"/>
    <mergeCell ref="H19:I19"/>
    <mergeCell ref="J19:N19"/>
    <mergeCell ref="L23:N25"/>
    <mergeCell ref="J5:L5"/>
    <mergeCell ref="C21:M21"/>
    <mergeCell ref="E17:F17"/>
    <mergeCell ref="J6:L6"/>
    <mergeCell ref="M6:N6"/>
    <mergeCell ref="H5:I5"/>
    <mergeCell ref="B16:N16"/>
    <mergeCell ref="B15:C15"/>
    <mergeCell ref="H15:I15"/>
    <mergeCell ref="M5:N5"/>
    <mergeCell ref="B14:N14"/>
    <mergeCell ref="E15:F15"/>
    <mergeCell ref="J15:N15"/>
    <mergeCell ref="D7:M7"/>
    <mergeCell ref="B7:C7"/>
    <mergeCell ref="D9:M9"/>
    <mergeCell ref="O18:P18"/>
    <mergeCell ref="O20:P20"/>
    <mergeCell ref="J23:K23"/>
    <mergeCell ref="H6:I6"/>
    <mergeCell ref="O17:P17"/>
    <mergeCell ref="O19:P19"/>
    <mergeCell ref="H17:I17"/>
    <mergeCell ref="H18:I18"/>
    <mergeCell ref="E50:G50"/>
    <mergeCell ref="E52:G52"/>
    <mergeCell ref="F47:G47"/>
    <mergeCell ref="I47:N47"/>
    <mergeCell ref="L44:N44"/>
  </mergeCells>
  <pageMargins left="0.62992125984251968" right="0.23622047244094491" top="0.19685039370078741" bottom="0.19685039370078741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</vt:lpstr>
      <vt:lpstr>Заказ!Область_печати</vt:lpstr>
    </vt:vector>
  </TitlesOfParts>
  <Company>None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РДВ</cp:lastModifiedBy>
  <cp:lastPrinted>2021-11-18T06:35:33Z</cp:lastPrinted>
  <dcterms:created xsi:type="dcterms:W3CDTF">2009-09-25T08:42:42Z</dcterms:created>
  <dcterms:modified xsi:type="dcterms:W3CDTF">2021-11-18T06:44:05Z</dcterms:modified>
</cp:coreProperties>
</file>